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2023\INFORMACIÓN PÚBLICA\"/>
    </mc:Choice>
  </mc:AlternateContent>
  <xr:revisionPtr revIDLastSave="0" documentId="13_ncr:1_{A949D3FE-567E-4836-9D6B-2EB213C30318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ENE 2023" sheetId="1" r:id="rId1"/>
  </sheets>
  <definedNames>
    <definedName name="_xlnm.Print_Area" localSheetId="0">'NOMINA 011 ENE 2023'!$A$1:$M$59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M44" i="1" l="1"/>
  <c r="K44" i="1" l="1"/>
  <c r="I42" i="1"/>
  <c r="F42" i="1"/>
  <c r="E42" i="1"/>
  <c r="I41" i="1"/>
  <c r="F41" i="1"/>
  <c r="E41" i="1"/>
  <c r="F40" i="1"/>
  <c r="E40" i="1"/>
  <c r="I39" i="1"/>
  <c r="F39" i="1"/>
  <c r="E39" i="1"/>
  <c r="G38" i="1"/>
  <c r="F38" i="1"/>
  <c r="E38" i="1"/>
  <c r="I37" i="1"/>
  <c r="F37" i="1"/>
  <c r="E37" i="1"/>
  <c r="H36" i="1"/>
  <c r="G36" i="1"/>
  <c r="F36" i="1"/>
  <c r="E36" i="1"/>
  <c r="G35" i="1"/>
  <c r="F35" i="1"/>
  <c r="E35" i="1"/>
  <c r="H34" i="1"/>
  <c r="F34" i="1"/>
  <c r="E34" i="1"/>
  <c r="I33" i="1"/>
  <c r="G33" i="1"/>
  <c r="F33" i="1"/>
  <c r="E33" i="1"/>
  <c r="L31" i="1"/>
  <c r="L30" i="1"/>
  <c r="G29" i="1"/>
  <c r="F29" i="1"/>
  <c r="E29" i="1"/>
  <c r="L28" i="1"/>
  <c r="G26" i="1"/>
  <c r="F26" i="1"/>
  <c r="E26" i="1"/>
  <c r="G25" i="1"/>
  <c r="F25" i="1"/>
  <c r="E25" i="1"/>
  <c r="G24" i="1"/>
  <c r="F24" i="1"/>
  <c r="E24" i="1"/>
  <c r="F22" i="1"/>
  <c r="E22" i="1"/>
  <c r="F20" i="1"/>
  <c r="E20" i="1"/>
  <c r="L18" i="1"/>
  <c r="L17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4" i="1" l="1"/>
  <c r="H44" i="1"/>
  <c r="L33" i="1"/>
  <c r="L43" i="1"/>
  <c r="L35" i="1"/>
  <c r="L29" i="1"/>
  <c r="E44" i="1"/>
  <c r="L15" i="1"/>
  <c r="L19" i="1"/>
  <c r="L20" i="1"/>
  <c r="L21" i="1"/>
  <c r="L22" i="1"/>
  <c r="L23" i="1"/>
  <c r="L24" i="1"/>
  <c r="L25" i="1"/>
  <c r="L26" i="1"/>
  <c r="L27" i="1"/>
  <c r="L32" i="1"/>
  <c r="F44" i="1"/>
  <c r="L14" i="1"/>
  <c r="J44" i="1"/>
  <c r="L16" i="1"/>
  <c r="L38" i="1"/>
  <c r="L36" i="1"/>
  <c r="L37" i="1"/>
  <c r="L39" i="1"/>
  <c r="L40" i="1"/>
  <c r="L41" i="1"/>
  <c r="L42" i="1"/>
  <c r="G44" i="1"/>
  <c r="I44" i="1"/>
  <c r="L13" i="1"/>
  <c r="L44" i="1" l="1"/>
</calcChain>
</file>

<file path=xl/sharedStrings.xml><?xml version="1.0" encoding="utf-8"?>
<sst xmlns="http://schemas.openxmlformats.org/spreadsheetml/2006/main" count="126" uniqueCount="119">
  <si>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</si>
  <si>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</si>
  <si>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</si>
  <si>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</si>
  <si>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</si>
  <si>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</si>
  <si>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</si>
  <si>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</si>
  <si>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</si>
  <si>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</si>
  <si>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</si>
  <si>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</si>
  <si>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</si>
  <si>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</si>
  <si>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</si>
  <si>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</si>
  <si>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</si>
  <si>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</si>
  <si>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</si>
  <si>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</si>
  <si>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</si>
  <si>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</si>
  <si>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</si>
  <si>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</si>
  <si>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</si>
  <si>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</si>
  <si>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</si>
  <si>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</si>
  <si>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</si>
  <si>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</si>
  <si>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</si>
  <si>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</si>
  <si>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</si>
  <si>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</si>
  <si>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</si>
  <si>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</si>
  <si>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</si>
  <si>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</si>
  <si>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</si>
  <si>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</si>
  <si>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</si>
  <si>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</si>
  <si>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</si>
  <si>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</si>
  <si>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</si>
  <si>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</si>
  <si>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ASISTENTE PROFESIONAL IV        </t>
  </si>
  <si>
    <t>ASISTENTE PROFESIONAL IV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</si>
  <si>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</si>
  <si>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</si>
  <si>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</si>
  <si>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</si>
  <si>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</si>
  <si>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</si>
  <si>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</si>
  <si>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</si>
  <si>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</si>
  <si>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</si>
  <si>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</si>
  <si>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</si>
  <si>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</si>
  <si>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</si>
  <si>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</si>
  <si>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</si>
  <si>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</si>
  <si>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</si>
  <si>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</si>
  <si>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</si>
  <si>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</si>
  <si>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</si>
  <si>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</si>
  <si>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</si>
  <si>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</si>
  <si>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</si>
  <si>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</si>
  <si>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</si>
  <si>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</si>
  <si>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</si>
  <si>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</si>
  <si>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</si>
  <si>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</si>
  <si>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</si>
  <si>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</si>
  <si>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</si>
  <si>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</si>
  <si>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</si>
  <si>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</si>
  <si>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</si>
  <si>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</si>
  <si>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</si>
  <si>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</si>
  <si>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</si>
  <si>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</si>
  <si>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</si>
  <si>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</si>
  <si>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</si>
  <si>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</si>
  <si>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</si>
  <si>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</si>
  <si>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</si>
  <si>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</si>
  <si>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</si>
  <si>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</si>
  <si>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</si>
  <si>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</si>
  <si>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</si>
  <si>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</si>
  <si>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</si>
  <si>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</si>
  <si>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</si>
  <si>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</si>
  <si>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</si>
  <si>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</si>
  <si>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1/ Vacante por renuncia del señor Elias Betancourth al 30 de junio 2022</t>
  </si>
  <si>
    <t>2/ Vacante por remoción de la señorita Astrid Marisol Morales García al 31 de octubre 2022</t>
  </si>
  <si>
    <t>VACANTE / PLAZA PILOTO/1</t>
  </si>
  <si>
    <t>VACANTE / PLAZA RECEPCIONISTA/2</t>
  </si>
  <si>
    <t>FUNCIONARIOS Y SERVIDORES PÚBLICOS :   PERÍODO
 DEL 01 AL 28 DE FEBRERO DE 2023</t>
  </si>
  <si>
    <t>Guatemala,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</si>
</sst>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3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6" xfId="1" applyFont="1" applyFill="1" applyBorder="1">
      <alignment vertical="top"/>
    </xf>
    <xf numFmtId="0" fontId="2" fillId="2" borderId="7" xfId="1" applyFont="1" applyFill="1" applyBorder="1">
      <alignment vertical="top"/>
    </xf>
    <xf numFmtId="0" fontId="5" fillId="2" borderId="7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7" fillId="2" borderId="10" xfId="1" applyNumberFormat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9" xfId="1" quotePrefix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0" fontId="11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2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7" xfId="1" applyFont="1" applyFill="1" applyBorder="1">
      <alignment vertical="top"/>
    </xf>
    <xf numFmtId="0" fontId="2" fillId="0" borderId="10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0" fontId="3" fillId="5" borderId="4" xfId="1" applyFont="1" applyFill="1" applyBorder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0" fontId="2" fillId="5" borderId="4" xfId="1" applyFont="1" applyFill="1" applyBorder="1" applyAlignment="1">
      <alignment horizontal="center" vertical="top"/>
    </xf>
    <xf numFmtId="0" fontId="11" fillId="5" borderId="4" xfId="1" applyFont="1" applyFill="1" applyBorder="1" applyAlignment="1">
      <alignment horizontal="left" vertical="top"/>
    </xf>
    <xf numFmtId="4" fontId="8" fillId="5" borderId="4" xfId="1" applyNumberFormat="1" applyFont="1" applyFill="1" applyBorder="1" applyAlignment="1">
      <alignment horizontal="right"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1209675</xdr:colOff>
      <xdr:row>6</xdr:row>
      <xdr:rowOff>79374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M59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45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18.140625" style="5" customWidth="1"/>
    <col min="14" max="16384" width="11.42578125" style="6"/>
  </cols>
  <sheetData>
    <row r="2" spans="1:65" x14ac:dyDescent="0.25">
      <c r="C2" s="3"/>
      <c r="D2" s="4"/>
      <c r="R2" s="66"/>
    </row>
    <row r="3" spans="1:65" x14ac:dyDescent="0.25">
      <c r="C3" s="3"/>
      <c r="D3" s="4"/>
      <c r="R3" s="66"/>
    </row>
    <row r="4" spans="1:65" ht="18" x14ac:dyDescent="0.25">
      <c r="D4" s="4"/>
      <c r="H4" s="7" t="s">
        <v>0</v>
      </c>
      <c r="R4" s="66"/>
    </row>
    <row r="5" spans="1:65" ht="18" x14ac:dyDescent="0.25">
      <c r="D5" s="4"/>
      <c r="H5" s="7" t="s">
        <v>1</v>
      </c>
      <c r="R5" s="66"/>
    </row>
    <row r="6" spans="1:65" ht="37.5" customHeight="1" x14ac:dyDescent="0.25">
      <c r="D6" s="4"/>
      <c r="H6" s="78" t="s">
        <v>117</v>
      </c>
      <c r="I6" s="79"/>
      <c r="J6" s="79"/>
      <c r="K6" s="79"/>
      <c r="L6" s="79"/>
      <c r="M6" s="79"/>
      <c r="R6" s="66"/>
    </row>
    <row r="7" spans="1:65" x14ac:dyDescent="0.25">
      <c r="C7" s="3"/>
      <c r="D7" s="4"/>
      <c r="R7" s="66"/>
    </row>
    <row r="8" spans="1:65" x14ac:dyDescent="0.25">
      <c r="C8" s="3"/>
      <c r="D8" s="4"/>
      <c r="R8" s="66"/>
    </row>
    <row r="9" spans="1:65" s="16" customFormat="1" ht="12" x14ac:dyDescent="0.25">
      <c r="A9" s="63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11" t="s">
        <v>9</v>
      </c>
      <c r="N9" s="2"/>
      <c r="O9" s="2"/>
      <c r="P9" s="2"/>
      <c r="Q9" s="2"/>
      <c r="R9" s="6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s="16" customFormat="1" ht="11.25" x14ac:dyDescent="0.25">
      <c r="A10" s="64"/>
      <c r="B10" s="17"/>
      <c r="C10" s="18"/>
      <c r="D10" s="19"/>
      <c r="E10" s="20" t="s">
        <v>10</v>
      </c>
      <c r="F10" s="21" t="s">
        <v>11</v>
      </c>
      <c r="G10" s="20" t="s">
        <v>11</v>
      </c>
      <c r="H10" s="22" t="s">
        <v>12</v>
      </c>
      <c r="I10" s="20" t="s">
        <v>11</v>
      </c>
      <c r="J10" s="23" t="s">
        <v>13</v>
      </c>
      <c r="K10" s="20" t="s">
        <v>14</v>
      </c>
      <c r="L10" s="22"/>
      <c r="M10" s="20" t="s">
        <v>15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s="16" customFormat="1" ht="11.25" x14ac:dyDescent="0.25">
      <c r="A11" s="64"/>
      <c r="B11" s="24" t="s">
        <v>16</v>
      </c>
      <c r="C11" s="18"/>
      <c r="D11" s="19" t="s">
        <v>17</v>
      </c>
      <c r="E11" s="25" t="s">
        <v>18</v>
      </c>
      <c r="F11" s="21" t="s">
        <v>19</v>
      </c>
      <c r="G11" s="25" t="s">
        <v>20</v>
      </c>
      <c r="H11" s="25" t="s">
        <v>21</v>
      </c>
      <c r="I11" s="25" t="s">
        <v>22</v>
      </c>
      <c r="J11" s="26" t="s">
        <v>23</v>
      </c>
      <c r="K11" s="25"/>
      <c r="L11" s="22" t="s">
        <v>24</v>
      </c>
      <c r="M11" s="25" t="s">
        <v>25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s="16" customFormat="1" ht="11.25" x14ac:dyDescent="0.25">
      <c r="A12" s="65" t="s">
        <v>26</v>
      </c>
      <c r="B12" s="27" t="s">
        <v>27</v>
      </c>
      <c r="C12" s="28" t="s">
        <v>28</v>
      </c>
      <c r="D12" s="28" t="s">
        <v>29</v>
      </c>
      <c r="E12" s="29" t="s">
        <v>30</v>
      </c>
      <c r="F12" s="29" t="s">
        <v>31</v>
      </c>
      <c r="G12" s="29" t="s">
        <v>31</v>
      </c>
      <c r="H12" s="29" t="s">
        <v>32</v>
      </c>
      <c r="I12" s="29" t="s">
        <v>33</v>
      </c>
      <c r="J12" s="29" t="s">
        <v>34</v>
      </c>
      <c r="K12" s="30" t="s">
        <v>35</v>
      </c>
      <c r="L12" s="25" t="s">
        <v>36</v>
      </c>
      <c r="M12" s="29" t="s">
        <v>37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s="4" customFormat="1" ht="21" customHeight="1" x14ac:dyDescent="0.25">
      <c r="A13" s="31">
        <v>1</v>
      </c>
      <c r="B13" s="32" t="s">
        <v>38</v>
      </c>
      <c r="C13" s="33" t="s">
        <v>39</v>
      </c>
      <c r="D13" s="33">
        <v>28</v>
      </c>
      <c r="E13" s="34">
        <f>17500</f>
        <v>17500</v>
      </c>
      <c r="F13" s="35">
        <f>250</f>
        <v>250</v>
      </c>
      <c r="G13" s="35">
        <v>6000</v>
      </c>
      <c r="H13" s="34">
        <v>6000</v>
      </c>
      <c r="I13" s="35">
        <f>375</f>
        <v>375</v>
      </c>
      <c r="J13" s="35">
        <f>12000</f>
        <v>12000</v>
      </c>
      <c r="K13" s="36"/>
      <c r="L13" s="37">
        <f t="shared" ref="L13:L43" si="0">SUM(E13:J13)</f>
        <v>42125</v>
      </c>
      <c r="M13" s="60"/>
    </row>
    <row r="14" spans="1:65" s="4" customFormat="1" ht="21.75" customHeight="1" x14ac:dyDescent="0.25">
      <c r="A14" s="31">
        <v>2</v>
      </c>
      <c r="B14" s="32" t="s">
        <v>40</v>
      </c>
      <c r="C14" s="33" t="s">
        <v>41</v>
      </c>
      <c r="D14" s="33">
        <v>28</v>
      </c>
      <c r="E14" s="34">
        <f>2441</f>
        <v>2441</v>
      </c>
      <c r="F14" s="35">
        <f>250</f>
        <v>250</v>
      </c>
      <c r="G14" s="35">
        <v>2600</v>
      </c>
      <c r="H14" s="34">
        <v>1000</v>
      </c>
      <c r="I14" s="35"/>
      <c r="J14" s="35"/>
      <c r="K14" s="36"/>
      <c r="L14" s="37">
        <f t="shared" si="0"/>
        <v>6291</v>
      </c>
      <c r="M14" s="60"/>
    </row>
    <row r="15" spans="1:65" s="4" customFormat="1" ht="21" customHeight="1" x14ac:dyDescent="0.25">
      <c r="A15" s="31">
        <v>3</v>
      </c>
      <c r="B15" s="32" t="s">
        <v>42</v>
      </c>
      <c r="C15" s="33" t="s">
        <v>43</v>
      </c>
      <c r="D15" s="33">
        <v>28</v>
      </c>
      <c r="E15" s="34">
        <f>12773</f>
        <v>12773</v>
      </c>
      <c r="F15" s="35">
        <f>250</f>
        <v>250</v>
      </c>
      <c r="G15" s="35">
        <f>6000</f>
        <v>6000</v>
      </c>
      <c r="H15" s="34">
        <f>6000</f>
        <v>6000</v>
      </c>
      <c r="I15" s="35">
        <f>375</f>
        <v>375</v>
      </c>
      <c r="J15" s="35">
        <f>12000</f>
        <v>12000</v>
      </c>
      <c r="K15" s="36"/>
      <c r="L15" s="37">
        <f t="shared" si="0"/>
        <v>37398</v>
      </c>
      <c r="M15" s="60"/>
    </row>
    <row r="16" spans="1:65" s="4" customFormat="1" ht="21" customHeight="1" x14ac:dyDescent="0.25">
      <c r="A16" s="31">
        <v>4</v>
      </c>
      <c r="B16" s="32" t="s">
        <v>44</v>
      </c>
      <c r="C16" s="33" t="s">
        <v>45</v>
      </c>
      <c r="D16" s="33">
        <v>28</v>
      </c>
      <c r="E16" s="34">
        <f>10261</f>
        <v>10261</v>
      </c>
      <c r="F16" s="35">
        <f>250</f>
        <v>250</v>
      </c>
      <c r="G16" s="35">
        <v>5000</v>
      </c>
      <c r="H16" s="34"/>
      <c r="I16" s="35">
        <f>375</f>
        <v>375</v>
      </c>
      <c r="J16" s="35"/>
      <c r="K16" s="36"/>
      <c r="L16" s="37">
        <f t="shared" si="0"/>
        <v>15886</v>
      </c>
      <c r="M16" s="60"/>
    </row>
    <row r="17" spans="1:13" s="4" customFormat="1" ht="21" customHeight="1" x14ac:dyDescent="0.25">
      <c r="A17" s="31">
        <v>5</v>
      </c>
      <c r="B17" s="32" t="s">
        <v>106</v>
      </c>
      <c r="C17" s="33" t="s">
        <v>46</v>
      </c>
      <c r="D17" s="33">
        <v>28</v>
      </c>
      <c r="E17" s="34">
        <v>2441</v>
      </c>
      <c r="F17" s="34">
        <v>250</v>
      </c>
      <c r="G17" s="34">
        <v>2600</v>
      </c>
      <c r="H17" s="34"/>
      <c r="I17" s="34"/>
      <c r="J17" s="34"/>
      <c r="K17" s="36"/>
      <c r="L17" s="37">
        <f t="shared" si="0"/>
        <v>5291</v>
      </c>
      <c r="M17" s="60"/>
    </row>
    <row r="18" spans="1:13" s="4" customFormat="1" ht="21" customHeight="1" x14ac:dyDescent="0.25">
      <c r="A18" s="31">
        <v>6</v>
      </c>
      <c r="B18" s="32" t="s">
        <v>109</v>
      </c>
      <c r="C18" s="33" t="s">
        <v>47</v>
      </c>
      <c r="D18" s="33">
        <v>28</v>
      </c>
      <c r="E18" s="34">
        <v>2441</v>
      </c>
      <c r="F18" s="34">
        <v>250</v>
      </c>
      <c r="G18" s="34">
        <v>2600</v>
      </c>
      <c r="H18" s="34"/>
      <c r="I18" s="34"/>
      <c r="J18" s="34"/>
      <c r="K18" s="36"/>
      <c r="L18" s="37">
        <f t="shared" si="0"/>
        <v>5291</v>
      </c>
      <c r="M18" s="60"/>
    </row>
    <row r="19" spans="1:13" s="4" customFormat="1" ht="21" customHeight="1" x14ac:dyDescent="0.25">
      <c r="A19" s="31">
        <v>7</v>
      </c>
      <c r="B19" s="32" t="s">
        <v>107</v>
      </c>
      <c r="C19" s="33" t="s">
        <v>48</v>
      </c>
      <c r="D19" s="33">
        <v>28</v>
      </c>
      <c r="E19" s="68">
        <v>1682</v>
      </c>
      <c r="F19" s="68">
        <v>250</v>
      </c>
      <c r="G19" s="68">
        <v>2300</v>
      </c>
      <c r="H19" s="68"/>
      <c r="I19" s="68"/>
      <c r="J19" s="68"/>
      <c r="K19" s="69"/>
      <c r="L19" s="37">
        <f t="shared" si="0"/>
        <v>4232</v>
      </c>
      <c r="M19" s="60"/>
    </row>
    <row r="20" spans="1:13" s="4" customFormat="1" ht="21" customHeight="1" x14ac:dyDescent="0.25">
      <c r="A20" s="31">
        <v>8</v>
      </c>
      <c r="B20" s="38" t="s">
        <v>49</v>
      </c>
      <c r="C20" s="33" t="s">
        <v>50</v>
      </c>
      <c r="D20" s="33">
        <v>28</v>
      </c>
      <c r="E20" s="34">
        <f>1831</f>
        <v>1831</v>
      </c>
      <c r="F20" s="34">
        <f>250</f>
        <v>250</v>
      </c>
      <c r="G20" s="34">
        <f>2500+62</f>
        <v>2562</v>
      </c>
      <c r="H20" s="34"/>
      <c r="I20" s="35"/>
      <c r="J20" s="35"/>
      <c r="K20" s="36"/>
      <c r="L20" s="37">
        <f t="shared" si="0"/>
        <v>4643</v>
      </c>
      <c r="M20" s="60"/>
    </row>
    <row r="21" spans="1:13" s="4" customFormat="1" ht="21" customHeight="1" x14ac:dyDescent="0.25">
      <c r="A21" s="31">
        <v>9</v>
      </c>
      <c r="B21" s="38" t="s">
        <v>104</v>
      </c>
      <c r="C21" s="33" t="s">
        <v>51</v>
      </c>
      <c r="D21" s="33">
        <v>28</v>
      </c>
      <c r="E21" s="34">
        <v>2120</v>
      </c>
      <c r="F21" s="34">
        <v>250</v>
      </c>
      <c r="G21" s="34">
        <v>2600</v>
      </c>
      <c r="H21" s="34"/>
      <c r="I21" s="35"/>
      <c r="J21" s="35"/>
      <c r="K21" s="36"/>
      <c r="L21" s="37">
        <f t="shared" si="0"/>
        <v>4970</v>
      </c>
      <c r="M21" s="60"/>
    </row>
    <row r="22" spans="1:13" s="4" customFormat="1" ht="21" customHeight="1" x14ac:dyDescent="0.25">
      <c r="A22" s="31">
        <v>10</v>
      </c>
      <c r="B22" s="38" t="s">
        <v>52</v>
      </c>
      <c r="C22" s="33" t="s">
        <v>53</v>
      </c>
      <c r="D22" s="33">
        <v>28</v>
      </c>
      <c r="E22" s="34">
        <f>3757</f>
        <v>3757</v>
      </c>
      <c r="F22" s="34">
        <f>250</f>
        <v>250</v>
      </c>
      <c r="G22" s="34">
        <v>3500</v>
      </c>
      <c r="H22" s="34">
        <v>2000</v>
      </c>
      <c r="I22" s="35"/>
      <c r="J22" s="35"/>
      <c r="K22" s="36"/>
      <c r="L22" s="37">
        <f t="shared" si="0"/>
        <v>9507</v>
      </c>
      <c r="M22" s="60">
        <v>2998.07</v>
      </c>
    </row>
    <row r="23" spans="1:13" s="4" customFormat="1" ht="21" customHeight="1" x14ac:dyDescent="0.25">
      <c r="A23" s="31">
        <v>11</v>
      </c>
      <c r="B23" s="38" t="s">
        <v>103</v>
      </c>
      <c r="C23" s="33" t="s">
        <v>54</v>
      </c>
      <c r="D23" s="33">
        <v>28</v>
      </c>
      <c r="E23" s="34">
        <v>1324</v>
      </c>
      <c r="F23" s="34">
        <v>250</v>
      </c>
      <c r="G23" s="34">
        <v>2200</v>
      </c>
      <c r="H23" s="34">
        <v>800</v>
      </c>
      <c r="I23" s="35"/>
      <c r="J23" s="35"/>
      <c r="K23" s="36"/>
      <c r="L23" s="37">
        <f t="shared" si="0"/>
        <v>4574</v>
      </c>
      <c r="M23" s="60"/>
    </row>
    <row r="24" spans="1:13" s="4" customFormat="1" ht="21" customHeight="1" x14ac:dyDescent="0.25">
      <c r="A24" s="31">
        <v>12</v>
      </c>
      <c r="B24" s="32" t="s">
        <v>55</v>
      </c>
      <c r="C24" s="33" t="s">
        <v>56</v>
      </c>
      <c r="D24" s="33">
        <v>28</v>
      </c>
      <c r="E24" s="34">
        <f>1074</f>
        <v>1074</v>
      </c>
      <c r="F24" s="34">
        <f>250</f>
        <v>250</v>
      </c>
      <c r="G24" s="34">
        <f>2100</f>
        <v>2100</v>
      </c>
      <c r="H24" s="34"/>
      <c r="I24" s="35"/>
      <c r="J24" s="35"/>
      <c r="K24" s="36"/>
      <c r="L24" s="37">
        <f t="shared" si="0"/>
        <v>3424</v>
      </c>
      <c r="M24" s="60"/>
    </row>
    <row r="25" spans="1:13" s="4" customFormat="1" ht="21" customHeight="1" x14ac:dyDescent="0.25">
      <c r="A25" s="31">
        <v>13</v>
      </c>
      <c r="B25" s="32" t="s">
        <v>110</v>
      </c>
      <c r="C25" s="33" t="s">
        <v>56</v>
      </c>
      <c r="D25" s="33">
        <v>28</v>
      </c>
      <c r="E25" s="34">
        <f>1074</f>
        <v>1074</v>
      </c>
      <c r="F25" s="34">
        <f>250</f>
        <v>250</v>
      </c>
      <c r="G25" s="34">
        <f>2100</f>
        <v>2100</v>
      </c>
      <c r="H25" s="34"/>
      <c r="I25" s="35"/>
      <c r="J25" s="35"/>
      <c r="K25" s="36"/>
      <c r="L25" s="37">
        <f t="shared" si="0"/>
        <v>3424</v>
      </c>
      <c r="M25" s="60"/>
    </row>
    <row r="26" spans="1:13" s="4" customFormat="1" ht="21" customHeight="1" x14ac:dyDescent="0.25">
      <c r="A26" s="31">
        <v>14</v>
      </c>
      <c r="B26" s="32" t="s">
        <v>57</v>
      </c>
      <c r="C26" s="33" t="s">
        <v>58</v>
      </c>
      <c r="D26" s="33">
        <v>28</v>
      </c>
      <c r="E26" s="34">
        <f>1105</f>
        <v>1105</v>
      </c>
      <c r="F26" s="34">
        <f>250</f>
        <v>250</v>
      </c>
      <c r="G26" s="34">
        <f>2100</f>
        <v>2100</v>
      </c>
      <c r="H26" s="34"/>
      <c r="I26" s="35"/>
      <c r="J26" s="35"/>
      <c r="K26" s="36"/>
      <c r="L26" s="37">
        <f t="shared" si="0"/>
        <v>3455</v>
      </c>
      <c r="M26" s="60"/>
    </row>
    <row r="27" spans="1:13" s="4" customFormat="1" ht="21" customHeight="1" x14ac:dyDescent="0.25">
      <c r="A27" s="31">
        <v>15</v>
      </c>
      <c r="B27" s="70" t="s">
        <v>115</v>
      </c>
      <c r="C27" s="71" t="s">
        <v>58</v>
      </c>
      <c r="D27" s="71"/>
      <c r="E27" s="72"/>
      <c r="F27" s="72"/>
      <c r="G27" s="72"/>
      <c r="H27" s="72"/>
      <c r="I27" s="72"/>
      <c r="J27" s="72"/>
      <c r="K27" s="73"/>
      <c r="L27" s="74">
        <f t="shared" si="0"/>
        <v>0</v>
      </c>
      <c r="M27" s="77"/>
    </row>
    <row r="28" spans="1:13" s="4" customFormat="1" ht="21" customHeight="1" x14ac:dyDescent="0.25">
      <c r="A28" s="31">
        <v>16</v>
      </c>
      <c r="B28" s="38" t="s">
        <v>59</v>
      </c>
      <c r="C28" s="33" t="s">
        <v>60</v>
      </c>
      <c r="D28" s="33">
        <v>28</v>
      </c>
      <c r="E28" s="34">
        <v>5142</v>
      </c>
      <c r="F28" s="34">
        <v>250</v>
      </c>
      <c r="G28" s="34">
        <v>4000</v>
      </c>
      <c r="H28" s="34"/>
      <c r="I28" s="35">
        <v>375</v>
      </c>
      <c r="J28" s="35"/>
      <c r="K28" s="36"/>
      <c r="L28" s="37">
        <f t="shared" si="0"/>
        <v>9767</v>
      </c>
      <c r="M28" s="60"/>
    </row>
    <row r="29" spans="1:13" s="4" customFormat="1" ht="21" customHeight="1" x14ac:dyDescent="0.25">
      <c r="A29" s="31">
        <v>17</v>
      </c>
      <c r="B29" s="32" t="s">
        <v>61</v>
      </c>
      <c r="C29" s="33" t="s">
        <v>62</v>
      </c>
      <c r="D29" s="33">
        <v>28</v>
      </c>
      <c r="E29" s="34">
        <f>6297</f>
        <v>6297</v>
      </c>
      <c r="F29" s="34">
        <f>250</f>
        <v>250</v>
      </c>
      <c r="G29" s="34">
        <f>4000</f>
        <v>4000</v>
      </c>
      <c r="H29" s="34"/>
      <c r="I29" s="34">
        <v>375</v>
      </c>
      <c r="J29" s="34"/>
      <c r="K29" s="39"/>
      <c r="L29" s="37">
        <f t="shared" si="0"/>
        <v>10922</v>
      </c>
      <c r="M29" s="60"/>
    </row>
    <row r="30" spans="1:13" s="4" customFormat="1" ht="21" customHeight="1" x14ac:dyDescent="0.25">
      <c r="A30" s="31">
        <v>18</v>
      </c>
      <c r="B30" s="38" t="s">
        <v>105</v>
      </c>
      <c r="C30" s="33" t="s">
        <v>63</v>
      </c>
      <c r="D30" s="33">
        <v>28</v>
      </c>
      <c r="E30" s="34">
        <v>10261</v>
      </c>
      <c r="F30" s="35">
        <v>250</v>
      </c>
      <c r="G30" s="35">
        <v>5000</v>
      </c>
      <c r="H30" s="34"/>
      <c r="I30" s="35">
        <v>375</v>
      </c>
      <c r="J30" s="35"/>
      <c r="K30" s="36"/>
      <c r="L30" s="37">
        <f t="shared" si="0"/>
        <v>15886</v>
      </c>
      <c r="M30" s="60"/>
    </row>
    <row r="31" spans="1:13" s="4" customFormat="1" ht="21" customHeight="1" x14ac:dyDescent="0.25">
      <c r="A31" s="31">
        <v>19</v>
      </c>
      <c r="B31" s="32" t="s">
        <v>64</v>
      </c>
      <c r="C31" s="33" t="s">
        <v>65</v>
      </c>
      <c r="D31" s="33">
        <v>28</v>
      </c>
      <c r="E31" s="34">
        <v>2754</v>
      </c>
      <c r="F31" s="34">
        <v>250</v>
      </c>
      <c r="G31" s="34">
        <v>2700</v>
      </c>
      <c r="H31" s="34"/>
      <c r="I31" s="34"/>
      <c r="J31" s="34"/>
      <c r="K31" s="39"/>
      <c r="L31" s="37">
        <f t="shared" si="0"/>
        <v>5704</v>
      </c>
      <c r="M31" s="60"/>
    </row>
    <row r="32" spans="1:13" s="4" customFormat="1" ht="21" customHeight="1" x14ac:dyDescent="0.25">
      <c r="A32" s="31">
        <v>20</v>
      </c>
      <c r="B32" s="32" t="s">
        <v>108</v>
      </c>
      <c r="C32" s="32" t="s">
        <v>66</v>
      </c>
      <c r="D32" s="33">
        <v>28</v>
      </c>
      <c r="E32" s="68">
        <v>3150</v>
      </c>
      <c r="F32" s="68">
        <v>250</v>
      </c>
      <c r="G32" s="68">
        <v>2700</v>
      </c>
      <c r="H32" s="68"/>
      <c r="I32" s="68"/>
      <c r="J32" s="68"/>
      <c r="K32" s="69"/>
      <c r="L32" s="37">
        <f t="shared" si="0"/>
        <v>6100</v>
      </c>
      <c r="M32" s="60">
        <v>865</v>
      </c>
    </row>
    <row r="33" spans="1:13" s="4" customFormat="1" ht="21" customHeight="1" x14ac:dyDescent="0.25">
      <c r="A33" s="31">
        <v>21</v>
      </c>
      <c r="B33" s="40" t="s">
        <v>67</v>
      </c>
      <c r="C33" s="33" t="s">
        <v>68</v>
      </c>
      <c r="D33" s="33">
        <v>28</v>
      </c>
      <c r="E33" s="34">
        <f>10261</f>
        <v>10261</v>
      </c>
      <c r="F33" s="35">
        <f>250</f>
        <v>250</v>
      </c>
      <c r="G33" s="35">
        <f>5000</f>
        <v>5000</v>
      </c>
      <c r="H33" s="34"/>
      <c r="I33" s="35">
        <f>375</f>
        <v>375</v>
      </c>
      <c r="J33" s="35"/>
      <c r="K33" s="36"/>
      <c r="L33" s="37">
        <f t="shared" si="0"/>
        <v>15886</v>
      </c>
      <c r="M33" s="60">
        <v>814</v>
      </c>
    </row>
    <row r="34" spans="1:13" s="4" customFormat="1" ht="21" customHeight="1" x14ac:dyDescent="0.25">
      <c r="A34" s="31">
        <v>22</v>
      </c>
      <c r="B34" s="32" t="s">
        <v>69</v>
      </c>
      <c r="C34" s="33" t="s">
        <v>70</v>
      </c>
      <c r="D34" s="33">
        <v>28</v>
      </c>
      <c r="E34" s="34">
        <f>3757</f>
        <v>3757</v>
      </c>
      <c r="F34" s="35">
        <f>250</f>
        <v>250</v>
      </c>
      <c r="G34" s="35">
        <v>3500</v>
      </c>
      <c r="H34" s="34">
        <f>1800+400</f>
        <v>2200</v>
      </c>
      <c r="I34" s="35">
        <v>0</v>
      </c>
      <c r="J34" s="35"/>
      <c r="K34" s="36"/>
      <c r="L34" s="37">
        <f t="shared" si="0"/>
        <v>9707</v>
      </c>
      <c r="M34" s="60"/>
    </row>
    <row r="35" spans="1:13" s="4" customFormat="1" ht="21" customHeight="1" x14ac:dyDescent="0.25">
      <c r="A35" s="31">
        <v>23</v>
      </c>
      <c r="B35" s="32" t="s">
        <v>71</v>
      </c>
      <c r="C35" s="33" t="s">
        <v>72</v>
      </c>
      <c r="D35" s="33">
        <v>28</v>
      </c>
      <c r="E35" s="34">
        <f>3757</f>
        <v>3757</v>
      </c>
      <c r="F35" s="34">
        <f>250</f>
        <v>250</v>
      </c>
      <c r="G35" s="34">
        <f>3500</f>
        <v>3500</v>
      </c>
      <c r="H35" s="34"/>
      <c r="I35" s="41">
        <v>375</v>
      </c>
      <c r="J35" s="35"/>
      <c r="K35" s="36"/>
      <c r="L35" s="37">
        <f t="shared" si="0"/>
        <v>7882</v>
      </c>
      <c r="M35" s="60">
        <v>1745</v>
      </c>
    </row>
    <row r="36" spans="1:13" s="4" customFormat="1" ht="21" customHeight="1" x14ac:dyDescent="0.25">
      <c r="A36" s="31">
        <v>24</v>
      </c>
      <c r="B36" s="32" t="s">
        <v>111</v>
      </c>
      <c r="C36" s="33" t="s">
        <v>73</v>
      </c>
      <c r="D36" s="33">
        <v>28</v>
      </c>
      <c r="E36" s="34">
        <f>1682</f>
        <v>1682</v>
      </c>
      <c r="F36" s="35">
        <f>250</f>
        <v>250</v>
      </c>
      <c r="G36" s="34">
        <f>2300+213</f>
        <v>2513</v>
      </c>
      <c r="H36" s="34">
        <f>300</f>
        <v>300</v>
      </c>
      <c r="I36" s="34"/>
      <c r="J36" s="35"/>
      <c r="K36" s="36"/>
      <c r="L36" s="37">
        <f t="shared" si="0"/>
        <v>4745</v>
      </c>
      <c r="M36" s="60"/>
    </row>
    <row r="37" spans="1:13" s="4" customFormat="1" ht="21" customHeight="1" x14ac:dyDescent="0.25">
      <c r="A37" s="31">
        <v>25</v>
      </c>
      <c r="B37" s="32" t="s">
        <v>74</v>
      </c>
      <c r="C37" s="33" t="s">
        <v>75</v>
      </c>
      <c r="D37" s="33">
        <v>28</v>
      </c>
      <c r="E37" s="35">
        <f>3295</f>
        <v>3295</v>
      </c>
      <c r="F37" s="35">
        <f>250</f>
        <v>250</v>
      </c>
      <c r="G37" s="34">
        <v>3500</v>
      </c>
      <c r="H37" s="34"/>
      <c r="I37" s="34">
        <f>375</f>
        <v>375</v>
      </c>
      <c r="J37" s="35"/>
      <c r="K37" s="36"/>
      <c r="L37" s="37">
        <f t="shared" si="0"/>
        <v>7420</v>
      </c>
      <c r="M37" s="60"/>
    </row>
    <row r="38" spans="1:13" s="4" customFormat="1" ht="21" customHeight="1" x14ac:dyDescent="0.25">
      <c r="A38" s="31">
        <v>26</v>
      </c>
      <c r="B38" s="32" t="s">
        <v>76</v>
      </c>
      <c r="C38" s="33" t="s">
        <v>77</v>
      </c>
      <c r="D38" s="33">
        <v>28</v>
      </c>
      <c r="E38" s="34">
        <f>1682</f>
        <v>1682</v>
      </c>
      <c r="F38" s="35">
        <f>250</f>
        <v>250</v>
      </c>
      <c r="G38" s="34">
        <f>2300+661</f>
        <v>2961</v>
      </c>
      <c r="H38" s="34"/>
      <c r="I38" s="35"/>
      <c r="J38" s="35"/>
      <c r="K38" s="36"/>
      <c r="L38" s="37">
        <f t="shared" si="0"/>
        <v>4893</v>
      </c>
      <c r="M38" s="60"/>
    </row>
    <row r="39" spans="1:13" s="4" customFormat="1" ht="21" customHeight="1" x14ac:dyDescent="0.25">
      <c r="A39" s="31">
        <v>27</v>
      </c>
      <c r="B39" s="32" t="s">
        <v>112</v>
      </c>
      <c r="C39" s="33" t="s">
        <v>72</v>
      </c>
      <c r="D39" s="33">
        <v>28</v>
      </c>
      <c r="E39" s="34">
        <f>3757</f>
        <v>3757</v>
      </c>
      <c r="F39" s="35">
        <f>250</f>
        <v>250</v>
      </c>
      <c r="G39" s="34">
        <v>3500</v>
      </c>
      <c r="H39" s="34"/>
      <c r="I39" s="34">
        <f>375</f>
        <v>375</v>
      </c>
      <c r="J39" s="35"/>
      <c r="K39" s="36"/>
      <c r="L39" s="37">
        <f t="shared" si="0"/>
        <v>7882</v>
      </c>
      <c r="M39" s="60"/>
    </row>
    <row r="40" spans="1:13" s="4" customFormat="1" ht="21" customHeight="1" x14ac:dyDescent="0.25">
      <c r="A40" s="31">
        <v>28</v>
      </c>
      <c r="B40" s="32" t="s">
        <v>78</v>
      </c>
      <c r="C40" s="33" t="s">
        <v>79</v>
      </c>
      <c r="D40" s="33">
        <v>28</v>
      </c>
      <c r="E40" s="35">
        <f>3757</f>
        <v>3757</v>
      </c>
      <c r="F40" s="35">
        <f>250</f>
        <v>250</v>
      </c>
      <c r="G40" s="34">
        <v>3500</v>
      </c>
      <c r="H40" s="35"/>
      <c r="I40" s="34">
        <v>375</v>
      </c>
      <c r="J40" s="35"/>
      <c r="K40" s="36"/>
      <c r="L40" s="37">
        <f t="shared" si="0"/>
        <v>7882</v>
      </c>
      <c r="M40" s="60"/>
    </row>
    <row r="41" spans="1:13" s="4" customFormat="1" ht="21" customHeight="1" x14ac:dyDescent="0.25">
      <c r="A41" s="31">
        <v>29</v>
      </c>
      <c r="B41" s="32" t="s">
        <v>80</v>
      </c>
      <c r="C41" s="33" t="s">
        <v>81</v>
      </c>
      <c r="D41" s="33">
        <v>28</v>
      </c>
      <c r="E41" s="34">
        <f>10261</f>
        <v>10261</v>
      </c>
      <c r="F41" s="35">
        <f>250</f>
        <v>250</v>
      </c>
      <c r="G41" s="34">
        <v>5000</v>
      </c>
      <c r="H41" s="34"/>
      <c r="I41" s="34">
        <f>375</f>
        <v>375</v>
      </c>
      <c r="J41" s="35"/>
      <c r="K41" s="36"/>
      <c r="L41" s="37">
        <f t="shared" si="0"/>
        <v>15886</v>
      </c>
      <c r="M41" s="60"/>
    </row>
    <row r="42" spans="1:13" s="4" customFormat="1" ht="21" customHeight="1" x14ac:dyDescent="0.25">
      <c r="A42" s="31">
        <v>30</v>
      </c>
      <c r="B42" s="42" t="s">
        <v>82</v>
      </c>
      <c r="C42" s="33" t="s">
        <v>70</v>
      </c>
      <c r="D42" s="33">
        <v>28</v>
      </c>
      <c r="E42" s="34">
        <f>3757</f>
        <v>3757</v>
      </c>
      <c r="F42" s="35">
        <f>250</f>
        <v>250</v>
      </c>
      <c r="G42" s="34">
        <v>3500</v>
      </c>
      <c r="H42" s="35"/>
      <c r="I42" s="35">
        <f>375</f>
        <v>375</v>
      </c>
      <c r="J42" s="35"/>
      <c r="K42" s="36"/>
      <c r="L42" s="37">
        <f t="shared" si="0"/>
        <v>7882</v>
      </c>
      <c r="M42" s="60"/>
    </row>
    <row r="43" spans="1:13" s="4" customFormat="1" ht="21" customHeight="1" x14ac:dyDescent="0.25">
      <c r="A43" s="75">
        <v>31</v>
      </c>
      <c r="B43" s="76" t="s">
        <v>116</v>
      </c>
      <c r="C43" s="71" t="s">
        <v>83</v>
      </c>
      <c r="D43" s="71">
        <v>0</v>
      </c>
      <c r="E43" s="72">
        <v>0</v>
      </c>
      <c r="F43" s="72">
        <v>0</v>
      </c>
      <c r="G43" s="72">
        <v>0</v>
      </c>
      <c r="H43" s="72">
        <v>0</v>
      </c>
      <c r="I43" s="72"/>
      <c r="J43" s="72"/>
      <c r="K43" s="73"/>
      <c r="L43" s="74">
        <f t="shared" si="0"/>
        <v>0</v>
      </c>
      <c r="M43" s="77"/>
    </row>
    <row r="44" spans="1:13" s="4" customFormat="1" x14ac:dyDescent="0.25">
      <c r="A44" s="43"/>
      <c r="B44" s="44" t="s">
        <v>84</v>
      </c>
      <c r="C44" s="3"/>
      <c r="D44" s="45"/>
      <c r="E44" s="37">
        <f t="shared" ref="E44:L44" si="1">SUM(E13:E43)</f>
        <v>135394</v>
      </c>
      <c r="F44" s="37">
        <f t="shared" si="1"/>
        <v>7250</v>
      </c>
      <c r="G44" s="37">
        <f t="shared" si="1"/>
        <v>99136</v>
      </c>
      <c r="H44" s="37">
        <f t="shared" si="1"/>
        <v>18300</v>
      </c>
      <c r="I44" s="37">
        <f t="shared" si="1"/>
        <v>4875</v>
      </c>
      <c r="J44" s="37">
        <f t="shared" si="1"/>
        <v>24000</v>
      </c>
      <c r="K44" s="37">
        <f t="shared" si="1"/>
        <v>0</v>
      </c>
      <c r="L44" s="37">
        <f t="shared" si="1"/>
        <v>288955</v>
      </c>
      <c r="M44" s="61">
        <f>SUM(M13:M43)</f>
        <v>6422.07</v>
      </c>
    </row>
    <row r="45" spans="1:13" s="4" customFormat="1" x14ac:dyDescent="0.25">
      <c r="A45" s="48" t="s">
        <v>85</v>
      </c>
      <c r="B45" s="53"/>
      <c r="C45" s="45"/>
      <c r="D45" s="45"/>
      <c r="M45" s="47"/>
    </row>
    <row r="46" spans="1:13" s="4" customFormat="1" x14ac:dyDescent="0.25">
      <c r="A46" s="49"/>
      <c r="B46" s="53" t="s">
        <v>113</v>
      </c>
      <c r="D46" s="45"/>
      <c r="E46" s="50"/>
      <c r="F46" s="50"/>
      <c r="G46" s="50"/>
      <c r="H46" s="50"/>
      <c r="I46" s="50"/>
      <c r="J46" s="50"/>
      <c r="K46" s="50"/>
      <c r="L46" s="51"/>
      <c r="M46" s="52"/>
    </row>
    <row r="47" spans="1:13" s="4" customFormat="1" x14ac:dyDescent="0.25">
      <c r="A47" s="49"/>
      <c r="B47" s="53" t="s">
        <v>114</v>
      </c>
      <c r="D47" s="45"/>
      <c r="E47" s="50"/>
      <c r="F47" s="50"/>
      <c r="G47" s="50"/>
      <c r="H47" s="50"/>
      <c r="I47" s="50"/>
      <c r="J47" s="50"/>
      <c r="K47" s="50"/>
      <c r="L47" s="51"/>
      <c r="M47" s="52"/>
    </row>
    <row r="48" spans="1:13" s="4" customFormat="1" x14ac:dyDescent="0.25">
      <c r="A48" s="49"/>
      <c r="B48" s="53"/>
      <c r="D48" s="45"/>
      <c r="E48" s="50"/>
      <c r="F48" s="50"/>
      <c r="G48" s="50"/>
      <c r="H48" s="50"/>
      <c r="I48" s="50"/>
      <c r="J48" s="50"/>
      <c r="K48" s="50"/>
      <c r="L48" s="51"/>
      <c r="M48" s="52"/>
    </row>
    <row r="49" spans="1:13" s="4" customFormat="1" x14ac:dyDescent="0.25">
      <c r="A49" s="49"/>
      <c r="B49" s="53"/>
      <c r="D49" s="45"/>
      <c r="E49" s="50"/>
      <c r="F49" s="50"/>
      <c r="G49" s="50"/>
      <c r="H49" s="50"/>
      <c r="I49" s="50"/>
      <c r="J49" s="50"/>
      <c r="K49" s="50"/>
      <c r="L49" s="51"/>
      <c r="M49" s="52"/>
    </row>
    <row r="50" spans="1:13" s="4" customFormat="1" x14ac:dyDescent="0.25">
      <c r="A50" s="54"/>
      <c r="B50" s="55" t="s">
        <v>86</v>
      </c>
      <c r="C50" s="56"/>
      <c r="D50" s="45"/>
      <c r="M50" s="5"/>
    </row>
    <row r="51" spans="1:13" s="4" customFormat="1" x14ac:dyDescent="0.25">
      <c r="A51" s="57" t="s">
        <v>87</v>
      </c>
      <c r="B51" s="58" t="s">
        <v>88</v>
      </c>
      <c r="C51" s="56"/>
      <c r="D51" s="45"/>
      <c r="E51" s="46"/>
      <c r="F51" s="46"/>
      <c r="G51" s="46"/>
      <c r="H51" s="46"/>
      <c r="I51" s="46"/>
      <c r="J51" s="46"/>
      <c r="K51" s="46"/>
      <c r="L51" s="51"/>
      <c r="M51" s="5"/>
    </row>
    <row r="52" spans="1:13" s="4" customFormat="1" x14ac:dyDescent="0.25">
      <c r="A52" s="48" t="s">
        <v>89</v>
      </c>
      <c r="B52" s="58" t="s">
        <v>90</v>
      </c>
      <c r="C52" s="56"/>
      <c r="D52" s="45"/>
      <c r="M52" s="5"/>
    </row>
    <row r="53" spans="1:13" s="4" customFormat="1" x14ac:dyDescent="0.25">
      <c r="A53" s="48" t="s">
        <v>91</v>
      </c>
      <c r="B53" s="58" t="s">
        <v>92</v>
      </c>
      <c r="C53" s="56"/>
      <c r="D53" s="45"/>
      <c r="M53" s="5"/>
    </row>
    <row r="54" spans="1:13" s="4" customFormat="1" x14ac:dyDescent="0.25">
      <c r="A54" s="48" t="s">
        <v>93</v>
      </c>
      <c r="B54" s="58" t="s">
        <v>94</v>
      </c>
      <c r="C54" s="56"/>
      <c r="D54" s="45"/>
      <c r="M54" s="5"/>
    </row>
    <row r="55" spans="1:13" s="4" customFormat="1" x14ac:dyDescent="0.25">
      <c r="A55" s="48" t="s">
        <v>95</v>
      </c>
      <c r="B55" s="58" t="s">
        <v>96</v>
      </c>
      <c r="C55" s="56"/>
      <c r="D55" s="45"/>
      <c r="M55" s="5"/>
    </row>
    <row r="56" spans="1:13" s="4" customFormat="1" x14ac:dyDescent="0.25">
      <c r="A56" s="48" t="s">
        <v>97</v>
      </c>
      <c r="B56" s="59" t="s">
        <v>98</v>
      </c>
      <c r="C56" s="56"/>
      <c r="D56" s="45"/>
      <c r="M56" s="5"/>
    </row>
    <row r="57" spans="1:13" s="4" customFormat="1" x14ac:dyDescent="0.25">
      <c r="A57" s="48" t="s">
        <v>99</v>
      </c>
      <c r="B57" s="59" t="s">
        <v>100</v>
      </c>
      <c r="C57" s="56"/>
      <c r="D57" s="45"/>
      <c r="M57" s="5"/>
    </row>
    <row r="58" spans="1:13" s="4" customFormat="1" x14ac:dyDescent="0.25">
      <c r="A58" s="48" t="s">
        <v>101</v>
      </c>
      <c r="B58" s="58" t="s">
        <v>102</v>
      </c>
      <c r="C58" s="56"/>
      <c r="D58" s="45"/>
      <c r="M58" s="5"/>
    </row>
    <row r="59" spans="1:13" s="4" customFormat="1" x14ac:dyDescent="0.25">
      <c r="A59" s="43"/>
      <c r="B59" s="62" t="s">
        <v>118</v>
      </c>
      <c r="C59" s="56"/>
      <c r="D59" s="45"/>
      <c r="M59" s="5"/>
    </row>
  </sheetData>
  <mergeCells count="1">
    <mergeCell ref="H6:M6"/>
  </mergeCells>
  <printOptions horizontalCentered="1"/>
  <pageMargins left="0.59055118110236227" right="0.15748031496062992" top="0.19685039370078741" bottom="0.11811023622047245" header="0.19685039370078741" footer="0.11811023622047245"/>
  <pageSetup paperSize="14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ENE 2023</vt:lpstr>
      <vt:lpstr>'NOMINA 011 ENE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2023-03-08T00:25:31Z</cp:lastPrinted>
  <dcterms:created xsi:type="dcterms:W3CDTF">2020-08-04T17:56:24Z</dcterms:created>
  <dcterms:modified xsi:type="dcterms:W3CDTF">2023-03-08T14:43:49Z</dcterms:modified>
</cp:coreProperties>
</file>